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cott\Documents\2nd scott\Junk saves\"/>
    </mc:Choice>
  </mc:AlternateContent>
  <xr:revisionPtr revIDLastSave="0" documentId="8_{F9BEB199-850E-42D5-B420-BC0FB9C99D30}" xr6:coauthVersionLast="45" xr6:coauthVersionMax="45" xr10:uidLastSave="{00000000-0000-0000-0000-000000000000}"/>
  <bookViews>
    <workbookView xWindow="-120" yWindow="-120" windowWidth="29040" windowHeight="15840" xr2:uid="{00000000-000D-0000-FFFF-FFFF00000000}"/>
  </bookViews>
  <sheets>
    <sheet name="Loan and Forgiveness Worksheet" sheetId="1" r:id="rId1"/>
    <sheet name="Data Needed " sheetId="2" r:id="rId2"/>
  </sheets>
  <definedNames>
    <definedName name="_xlnm.Print_Area" localSheetId="0">'Loan and Forgiveness Worksheet'!$A$1:$D$72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0" i="1" l="1"/>
  <c r="D13" i="1"/>
  <c r="D12" i="1"/>
  <c r="C18" i="1"/>
  <c r="D11" i="1"/>
  <c r="C59" i="1" l="1"/>
  <c r="C60" i="1" s="1"/>
  <c r="D14" i="1"/>
  <c r="D15" i="1"/>
  <c r="D16" i="1"/>
  <c r="D17" i="1"/>
  <c r="D10" i="1"/>
  <c r="D52" i="1"/>
  <c r="D18" i="1" l="1"/>
  <c r="D20" i="1" s="1"/>
  <c r="D22" i="1" s="1"/>
  <c r="D61" i="1"/>
  <c r="D65" i="1" s="1"/>
  <c r="D66" i="1" s="1"/>
  <c r="D68" i="1" l="1"/>
  <c r="C70" i="1" s="1"/>
</calcChain>
</file>

<file path=xl/sharedStrings.xml><?xml version="1.0" encoding="utf-8"?>
<sst xmlns="http://schemas.openxmlformats.org/spreadsheetml/2006/main" count="118" uniqueCount="112">
  <si>
    <t>Estimated Maximum Loan Availability and Forgiveness Amount</t>
  </si>
  <si>
    <t>Average Monthly</t>
  </si>
  <si>
    <t>5)  Utilities</t>
  </si>
  <si>
    <t xml:space="preserve">Maximum Loan Amount  </t>
  </si>
  <si>
    <t>a)</t>
  </si>
  <si>
    <t>Loan Forgiveness Amount</t>
  </si>
  <si>
    <t>LESS:  Required Reductions in Loan Forgiveness:</t>
  </si>
  <si>
    <t>c)</t>
  </si>
  <si>
    <t>b)</t>
  </si>
  <si>
    <t>d)</t>
  </si>
  <si>
    <t>Banks will need the following financial information in order to process the SBA loan application:</t>
  </si>
  <si>
    <t>1)</t>
  </si>
  <si>
    <t>Last 12 Months</t>
  </si>
  <si>
    <t xml:space="preserve">1)  Payroll costs (defined above) </t>
  </si>
  <si>
    <t>Allowable Uses of Funds During the Period February 15, 2020 to June 30, 2020:</t>
  </si>
  <si>
    <t>2)  Health care benefits (including group health insurance)</t>
  </si>
  <si>
    <t xml:space="preserve">3)  Interest on mortgages (not principal) </t>
  </si>
  <si>
    <t xml:space="preserve">6)  Interest on any other debt obligations that were incurred before the covered period (February 15, 2020).  </t>
  </si>
  <si>
    <t>4)  Rent (including rent under a lease agreement)</t>
  </si>
  <si>
    <t>Rent</t>
  </si>
  <si>
    <t>Costs Incurred During the "Covered" Period (8 weeks following loan origination):</t>
  </si>
  <si>
    <t xml:space="preserve">  Payroll Costs:*</t>
  </si>
  <si>
    <t xml:space="preserve">*** Compensation Reduction does not apply to any employee who, during any pay period in 2019, wages or salary at an annualized rate of pay in an amount of more than $100,000. </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</si>
  <si>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</si>
  <si>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</si>
  <si>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</si>
  <si>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</si>
  <si>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</si>
  <si>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</si>
  <si>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</si>
  <si>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Documentation of all retirement plan funding by the employer for the immediately preceeding 12 months.</t>
  </si>
  <si>
    <t>Copies of workpapers, schedules and remittances to the retirement plan administrator should be sufficient.</t>
  </si>
  <si>
    <t xml:space="preserve">Copies of payroll tax reports file with the IRS (including Forms 941, 940, state income and unemployment </t>
  </si>
  <si>
    <t xml:space="preserve">tax filing reports) for the entire year of 2019 and first quarter of 2020 (if available) should be presented. </t>
  </si>
  <si>
    <t>5)</t>
  </si>
  <si>
    <t>6)</t>
  </si>
  <si>
    <t>7)</t>
  </si>
  <si>
    <t>Copies of all statement of interest paid on debt obligations incurred prior to February 15, 2020 indicating</t>
  </si>
  <si>
    <t>This information will be needed to present to the bank to apply for the loan:</t>
  </si>
  <si>
    <t xml:space="preserve">tax filing reports) for the the 8 week period following the original of the loan.  </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</si>
  <si>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</si>
  <si>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</si>
  <si>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</si>
  <si>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</si>
  <si>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</si>
  <si>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</si>
  <si>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loan should be sufficent.  Copies of workpapers, schedules and remittances to the retirement plan</t>
  </si>
  <si>
    <t>Copies of all lease agreements for real estate and tangible personal property should be presented along with</t>
  </si>
  <si>
    <t xml:space="preserve">proof of payment during the 8 week period followiing the loan origination date. </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</si>
  <si>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</si>
  <si>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</si>
  <si>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</si>
  <si>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</si>
  <si>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</si>
  <si>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The SBA loans under Section 1102 of the CARES Act (sometimes referred to as "7(a) Loans") which are eligble for forgiveness</t>
  </si>
  <si>
    <t>are available to employers with less than 500 employees.  Such loans will be handled through the client's lender (bank) and</t>
  </si>
  <si>
    <t>guaranteed 100% by the SBA.  These are non-recourse loans.</t>
  </si>
  <si>
    <t>Checklist of Documentation Required</t>
  </si>
  <si>
    <t>rev 3/28/20</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</si>
  <si>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</si>
  <si>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</si>
  <si>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</si>
  <si>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</si>
  <si>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</si>
  <si>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is not presented. The SBA will render a decision within 60 days after recipt of an application for forgiveness.  The amount of </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</si>
  <si>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</si>
  <si>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</si>
  <si>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</si>
  <si>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  A reduction in FTE's  between February 15th and April 27th, 2020 is disregarded if the reduction is eliminated by June 30, 2020 for purposes of the reduction in number of employees and/or compensation.</t>
  </si>
  <si>
    <r>
      <t xml:space="preserve">    Group health c</t>
    </r>
    <r>
      <rPr>
        <sz val="10"/>
        <color rgb="FFFF0000"/>
        <rFont val="Calibri"/>
        <family val="2"/>
        <scheme val="minor"/>
      </rPr>
      <t>are benefits including</t>
    </r>
    <r>
      <rPr>
        <sz val="10"/>
        <color theme="1"/>
        <rFont val="Calibri"/>
        <family val="2"/>
        <scheme val="minor"/>
      </rPr>
      <t xml:space="preserve"> insurance p</t>
    </r>
    <r>
      <rPr>
        <sz val="10"/>
        <color rgb="FFFF0000"/>
        <rFont val="Calibri"/>
        <family val="2"/>
        <scheme val="minor"/>
      </rPr>
      <t>remiums</t>
    </r>
  </si>
  <si>
    <t xml:space="preserve">    Retirement benefit costs</t>
  </si>
  <si>
    <t xml:space="preserve">    State/local taxes on employee compensation (i.e., employer U.C. tax)</t>
  </si>
  <si>
    <t>Total Payroll Costs:</t>
  </si>
  <si>
    <t>Multiplier:</t>
  </si>
  <si>
    <t>Subtotal:</t>
  </si>
  <si>
    <t>MAXIMUM LOAN AMOUNT [Lesser of a) or $10 million]:</t>
  </si>
  <si>
    <t>REQUESTED LOAN AMOUNT:</t>
  </si>
  <si>
    <t xml:space="preserve">    Cash tips or equivalent</t>
  </si>
  <si>
    <t>1- Compensation in excess of $100,000 for any individual employee</t>
  </si>
  <si>
    <t>2- Payroll taxes, railroad retirement taxes and income taxes</t>
  </si>
  <si>
    <t>3- Any compensation of an employee who principal residence is outside the US</t>
  </si>
  <si>
    <t>4- Qualified family leave or sick leave wages for which a credit is allowed under the Families First Coronavirus Act</t>
  </si>
  <si>
    <t>NOTE:  Certain payroll costs are excluded from the list above:</t>
  </si>
  <si>
    <t>NOTE:  Yellow highlighted cells represent variables that should be completed with member data. 
Provided values are for illustration purposes only.</t>
  </si>
  <si>
    <t>Represents the maximum amount for which a qualified borrower may apply.</t>
  </si>
  <si>
    <t>*Seasonal Employers:  determined by the Administrator, the average total monthly payments for payroll shall be for the 12-week period beginning February 15, 2019 or, at the election of the eligible recipient, March 1, 2019 and ending June 30, 2019.</t>
  </si>
  <si>
    <t xml:space="preserve">Tentative Loan Forgiveness (before required reductions): </t>
  </si>
  <si>
    <t xml:space="preserve">        Number of Employees:</t>
  </si>
  <si>
    <t xml:space="preserve">         Lesser of (at borrower's choice):</t>
  </si>
  <si>
    <t xml:space="preserve">         Compensation Reduction:</t>
  </si>
  <si>
    <t xml:space="preserve">    Allowance for dismissal or separation</t>
  </si>
  <si>
    <t>Payroll costs (defined above)</t>
  </si>
  <si>
    <t>Earnings from self-employment (if applicable)</t>
  </si>
  <si>
    <t xml:space="preserve">Interest on covered mortgages (on real or personal property) </t>
  </si>
  <si>
    <t xml:space="preserve">               Monthly average full time equivalent ("FTE") employees for the covered period
                 (8 weeks following origination of the covered loan)**</t>
  </si>
  <si>
    <t xml:space="preserve">               Monthly average FTE's for the period February 15 to June 30, 2019</t>
  </si>
  <si>
    <t xml:space="preserve">               Monthly average FTE's for the period January 1 to February 29, 2020**</t>
  </si>
  <si>
    <t xml:space="preserve">               Individual employee compensation reduction in excess of 25% compared to the most recent 
                 full quarter before origination of loan***</t>
  </si>
  <si>
    <t xml:space="preserve">            Tentative Loan Forgiveness:</t>
  </si>
  <si>
    <t>TOTAL LOAN FORGIVENESS [lesser of b) or c) above]:</t>
  </si>
  <si>
    <t>BALANCE OF LOAN NOT FORGIVEN (if any):</t>
  </si>
  <si>
    <t>Paycheck Protection Program Loan Calculator</t>
  </si>
  <si>
    <t xml:space="preserve">    Salaries, wages, commissions, vacation, parental, family, medical, and sick pay except that which is covered under the Families First Coronavirus Response Act (not to exceed $100K per employee)</t>
  </si>
  <si>
    <t xml:space="preserve">    Payments to independent contractors, prorated for covered period &amp; limited to only first $100K per contractor</t>
  </si>
  <si>
    <t xml:space="preserve">    Compensation/Income of sole proprietor or independent contractor (wage/commission/income/net earnings from self-employment not to exceed $100K in one yr prorated for the period February 15, 2020 to June 30, 2020</t>
  </si>
  <si>
    <t>Forgiveness reduction due to reducing # of employees:</t>
  </si>
  <si>
    <t>Total forgiveness reduction:</t>
  </si>
  <si>
    <t xml:space="preserve">            % Reduction: </t>
  </si>
  <si>
    <t>(requested amount can be less then the maximum calculation)</t>
  </si>
  <si>
    <t>Represents the maximum amount a qualified borrower may have forgiven.</t>
  </si>
  <si>
    <t>Utilities</t>
  </si>
  <si>
    <t>Maximum Loan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</si>
</sst>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0_);_(* \(#,##0.0\);_(* &quot;-&quot;??_);_(@_)"/>
    <numFmt numFmtId="165" formatCode="_(* #,##0_);_(* \(#,##0\);_(* &quot;-&quot;??_);_(@_)"/>
    <numFmt numFmtId="166" formatCode="_(&quot;$&quot;* #,##0_);_(&quot;$&quot;* \(#,##0\);_(&quot;$&quot;* &quot;-&quot;??_);_(@_)"/>
    <numFmt numFmtId="167" formatCode="&quot;$&quot;#,##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sz val="10"/>
      <color theme="1"/>
      <name val="Calibri"/>
      <family val="2"/>
      <scheme val="minor"/>
    </font>
    <font>
      <sz val="10"/>
      <color rgb="FFFF0000"/>
      <name val="Calibri"/>
      <family val="2"/>
      <scheme val="minor"/>
    </font>
    <font>
      <b/>
      <sz val="9"/>
      <color theme="1"/>
      <name val="Calibri"/>
      <family val="2"/>
      <scheme val="minor"/>
    </font>
    <font>
      <b/>
      <u/>
      <sz val="9"/>
      <color indexed="8"/>
      <name val="Calibri"/>
      <family val="2"/>
      <scheme val="minor"/>
    </font>
    <font>
      <sz val="9"/>
      <color indexed="8"/>
      <name val="Calibri"/>
      <family val="2"/>
      <scheme val="minor"/>
    </font>
    <font>
      <sz val="9"/>
      <color theme="1"/>
      <name val="Calibri"/>
      <family val="2"/>
      <scheme val="minor"/>
    </font>
    <font>
      <i/>
      <sz val="10"/>
      <color theme="1"/>
      <name val="Calibri"/>
      <family val="2"/>
      <scheme val="minor"/>
    </font>
    <font>
      <b/>
      <sz val="8"/>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43" fontId="0" fillId="0" borderId="0" xfId="1" applyFont="1"/>
    <xf numFmtId="165" fontId="0" fillId="0" borderId="0" xfId="1" applyNumberFormat="1" applyFont="1"/>
    <xf numFmtId="165" fontId="2" fillId="0" borderId="0" xfId="1" applyNumberFormat="1" applyFont="1"/>
    <xf numFmtId="165" fontId="4" fillId="0" borderId="0" xfId="1" applyNumberFormat="1" applyFont="1"/>
    <xf numFmtId="165" fontId="0" fillId="0" borderId="0" xfId="1" applyNumberFormat="1" applyFont="1" applyAlignment="1">
      <alignment vertical="center" wrapText="1"/>
    </xf>
    <xf numFmtId="165" fontId="2" fillId="0" borderId="0" xfId="1" applyNumberFormat="1" applyFont="1" applyAlignment="1">
      <alignment vertical="center" wrapText="1"/>
    </xf>
    <xf numFmtId="165" fontId="0" fillId="0" borderId="0" xfId="1" applyNumberFormat="1" applyFont="1" applyAlignment="1">
      <alignment vertical="center"/>
    </xf>
    <xf numFmtId="43" fontId="10" fillId="0" borderId="0" xfId="1" applyFont="1" applyAlignment="1">
      <alignment horizontal="center"/>
    </xf>
    <xf numFmtId="0" fontId="0" fillId="0" borderId="0" xfId="0" applyBorder="1"/>
    <xf numFmtId="43" fontId="0" fillId="0" borderId="4" xfId="1" applyFont="1" applyBorder="1"/>
    <xf numFmtId="43" fontId="0" fillId="0" borderId="3" xfId="1" applyFont="1" applyBorder="1"/>
    <xf numFmtId="43" fontId="7" fillId="0" borderId="0" xfId="1" applyFont="1"/>
    <xf numFmtId="43" fontId="2" fillId="0" borderId="0" xfId="1" applyFont="1" applyBorder="1" applyAlignment="1">
      <alignment horizontal="center" vertical="center"/>
    </xf>
    <xf numFmtId="43" fontId="0" fillId="0" borderId="0" xfId="1" applyFont="1" applyBorder="1"/>
    <xf numFmtId="43" fontId="0" fillId="0" borderId="0" xfId="1" applyFont="1" applyBorder="1" applyAlignment="1">
      <alignment horizontal="center" vertical="center"/>
    </xf>
    <xf numFmtId="165" fontId="4" fillId="0" borderId="0" xfId="1" applyNumberFormat="1" applyFont="1" applyAlignment="1">
      <alignment horizontal="center"/>
    </xf>
    <xf numFmtId="165" fontId="6" fillId="0" borderId="2" xfId="1" quotePrefix="1" applyNumberFormat="1" applyFont="1" applyBorder="1" applyAlignment="1">
      <alignment horizontal="right"/>
    </xf>
    <xf numFmtId="166" fontId="4" fillId="0" borderId="2" xfId="2" applyNumberFormat="1" applyFont="1" applyBorder="1"/>
    <xf numFmtId="165" fontId="9" fillId="3" borderId="2" xfId="1" applyNumberFormat="1" applyFont="1" applyFill="1" applyBorder="1" applyAlignment="1">
      <alignment horizontal="right"/>
    </xf>
    <xf numFmtId="165" fontId="0" fillId="0" borderId="2" xfId="1" applyNumberFormat="1" applyFont="1" applyBorder="1" applyAlignment="1">
      <alignment vertical="center" wrapText="1"/>
    </xf>
    <xf numFmtId="165" fontId="0" fillId="0" borderId="2" xfId="1" applyNumberFormat="1" applyFont="1" applyBorder="1" applyAlignment="1">
      <alignment horizontal="left" vertical="center" wrapText="1"/>
    </xf>
    <xf numFmtId="165" fontId="0" fillId="0" borderId="2" xfId="1" applyNumberFormat="1" applyFont="1" applyBorder="1" applyAlignment="1">
      <alignment horizontal="left" vertical="center"/>
    </xf>
    <xf numFmtId="165" fontId="0" fillId="2" borderId="2" xfId="1" applyNumberFormat="1" applyFont="1" applyFill="1" applyBorder="1" applyAlignment="1">
      <alignment horizontal="left" vertical="center" wrapText="1"/>
    </xf>
    <xf numFmtId="165" fontId="0" fillId="0" borderId="2" xfId="1" applyNumberFormat="1" applyFont="1" applyFill="1" applyBorder="1" applyAlignment="1">
      <alignment horizontal="left" vertical="center" wrapText="1"/>
    </xf>
    <xf numFmtId="165" fontId="1" fillId="2" borderId="2" xfId="1" applyNumberFormat="1" applyFont="1" applyFill="1" applyBorder="1" applyAlignment="1">
      <alignment horizontal="center"/>
    </xf>
    <xf numFmtId="10" fontId="0" fillId="0" borderId="2" xfId="3" applyNumberFormat="1" applyFont="1" applyBorder="1" applyAlignment="1">
      <alignment horizontal="right" vertical="center" wrapText="1"/>
    </xf>
    <xf numFmtId="165" fontId="6" fillId="0" borderId="2" xfId="1" applyNumberFormat="1" applyFont="1" applyBorder="1" applyAlignment="1">
      <alignment horizontal="right"/>
    </xf>
    <xf numFmtId="166" fontId="2" fillId="0" borderId="2" xfId="2" applyNumberFormat="1" applyFont="1" applyBorder="1"/>
    <xf numFmtId="165" fontId="13" fillId="0" borderId="2" xfId="1" applyNumberFormat="1" applyFont="1" applyBorder="1" applyAlignment="1">
      <alignment horizontal="center" vertical="center" wrapText="1"/>
    </xf>
    <xf numFmtId="0" fontId="5" fillId="0" borderId="0" xfId="1" quotePrefix="1" applyNumberFormat="1" applyFont="1" applyAlignment="1">
      <alignment horizontal="left" vertical="center" wrapText="1"/>
    </xf>
    <xf numFmtId="0" fontId="5" fillId="0" borderId="0" xfId="1" applyNumberFormat="1" applyFont="1" applyAlignment="1">
      <alignment horizontal="left" vertical="center" wrapText="1"/>
    </xf>
    <xf numFmtId="165" fontId="2" fillId="0" borderId="0" xfId="1" applyNumberFormat="1" applyFont="1" applyFill="1"/>
    <xf numFmtId="167" fontId="0" fillId="2" borderId="2" xfId="2" applyNumberFormat="1" applyFont="1" applyFill="1" applyBorder="1"/>
    <xf numFmtId="167" fontId="0" fillId="0" borderId="2" xfId="2" applyNumberFormat="1" applyFont="1" applyBorder="1"/>
    <xf numFmtId="167" fontId="0" fillId="2" borderId="5" xfId="2" applyNumberFormat="1" applyFont="1" applyFill="1" applyBorder="1"/>
    <xf numFmtId="167" fontId="4" fillId="0" borderId="2" xfId="2" applyNumberFormat="1" applyFont="1" applyBorder="1"/>
    <xf numFmtId="167" fontId="8" fillId="3" borderId="2" xfId="2" applyNumberFormat="1" applyFont="1" applyFill="1" applyBorder="1"/>
    <xf numFmtId="0" fontId="14" fillId="0" borderId="0" xfId="0" applyFont="1" applyBorder="1"/>
    <xf numFmtId="0" fontId="15" fillId="0" borderId="0" xfId="0" applyFont="1"/>
    <xf numFmtId="165" fontId="13" fillId="0" borderId="0" xfId="1" applyNumberFormat="1" applyFont="1"/>
    <xf numFmtId="165" fontId="16" fillId="0" borderId="0" xfId="1" applyNumberFormat="1" applyFont="1"/>
    <xf numFmtId="167" fontId="1" fillId="2" borderId="2" xfId="1" applyNumberFormat="1" applyFont="1" applyFill="1" applyBorder="1"/>
    <xf numFmtId="167" fontId="1" fillId="0" borderId="2" xfId="1" applyNumberFormat="1" applyFont="1" applyBorder="1"/>
    <xf numFmtId="165" fontId="8" fillId="3" borderId="2" xfId="1" applyNumberFormat="1" applyFont="1" applyFill="1" applyBorder="1" applyAlignment="1">
      <alignment horizontal="right" wrapText="1"/>
    </xf>
    <xf numFmtId="165" fontId="18" fillId="3" borderId="2" xfId="1" applyNumberFormat="1" applyFont="1" applyFill="1" applyBorder="1" applyAlignment="1">
      <alignment horizontal="right"/>
    </xf>
    <xf numFmtId="167" fontId="0" fillId="2" borderId="2" xfId="1" applyNumberFormat="1" applyFont="1" applyFill="1" applyBorder="1"/>
    <xf numFmtId="167" fontId="0" fillId="2" borderId="2" xfId="1" applyNumberFormat="1" applyFont="1" applyFill="1" applyBorder="1" applyAlignment="1">
      <alignment vertical="center" wrapText="1"/>
    </xf>
    <xf numFmtId="167" fontId="2" fillId="0" borderId="2" xfId="2" applyNumberFormat="1" applyFont="1" applyBorder="1" applyAlignment="1">
      <alignment vertical="center" wrapText="1"/>
    </xf>
    <xf numFmtId="167" fontId="1" fillId="0" borderId="2" xfId="1" applyNumberFormat="1" applyFont="1" applyFill="1" applyBorder="1"/>
    <xf numFmtId="10" fontId="0" fillId="0" borderId="2" xfId="3" applyNumberFormat="1" applyFont="1" applyBorder="1" applyAlignment="1">
      <alignment horizontal="left" vertical="center" wrapText="1"/>
    </xf>
    <xf numFmtId="165" fontId="3" fillId="0" borderId="0" xfId="1" applyNumberFormat="1" applyFont="1" applyAlignment="1">
      <alignment horizontal="center"/>
    </xf>
    <xf numFmtId="165" fontId="5" fillId="0" borderId="0" xfId="1" applyNumberFormat="1" applyFont="1" applyAlignment="1">
      <alignment horizontal="left" vertical="center" wrapText="1"/>
    </xf>
    <xf numFmtId="0" fontId="5" fillId="0" borderId="0" xfId="1" quotePrefix="1" applyNumberFormat="1" applyFont="1" applyAlignment="1">
      <alignment horizontal="left" vertical="center" wrapText="1"/>
    </xf>
    <xf numFmtId="0" fontId="5" fillId="0" borderId="0" xfId="1" applyNumberFormat="1" applyFont="1" applyAlignment="1">
      <alignment horizontal="left" vertical="center" wrapText="1"/>
    </xf>
    <xf numFmtId="165" fontId="4" fillId="0" borderId="0" xfId="1" applyNumberFormat="1" applyFont="1" applyAlignment="1">
      <alignment horizontal="center"/>
    </xf>
    <xf numFmtId="165" fontId="4" fillId="0" borderId="6" xfId="1" applyNumberFormat="1" applyFont="1" applyBorder="1" applyAlignment="1">
      <alignment horizontal="right"/>
    </xf>
    <xf numFmtId="165" fontId="4" fillId="0" borderId="5" xfId="1" applyNumberFormat="1" applyFont="1" applyBorder="1" applyAlignment="1">
      <alignment horizontal="right"/>
    </xf>
    <xf numFmtId="165" fontId="8" fillId="3" borderId="6" xfId="1" applyNumberFormat="1" applyFont="1" applyFill="1" applyBorder="1" applyAlignment="1">
      <alignment horizontal="right"/>
    </xf>
    <xf numFmtId="165" fontId="8" fillId="3" borderId="5" xfId="1" applyNumberFormat="1" applyFont="1" applyFill="1" applyBorder="1" applyAlignment="1">
      <alignment horizontal="right"/>
    </xf>
    <xf numFmtId="165" fontId="0" fillId="0" borderId="9" xfId="1" applyNumberFormat="1" applyFont="1" applyBorder="1" applyAlignment="1">
      <alignment horizontal="right"/>
    </xf>
    <xf numFmtId="165" fontId="0" fillId="0" borderId="11" xfId="1" applyNumberFormat="1" applyFont="1" applyBorder="1" applyAlignment="1">
      <alignment horizontal="right"/>
    </xf>
    <xf numFmtId="165" fontId="0" fillId="0" borderId="7" xfId="1" applyNumberFormat="1" applyFont="1" applyBorder="1" applyAlignment="1">
      <alignment horizontal="right"/>
    </xf>
    <xf numFmtId="165" fontId="0" fillId="0" borderId="10" xfId="1" applyNumberFormat="1" applyFont="1" applyBorder="1" applyAlignment="1">
      <alignment horizontal="right"/>
    </xf>
    <xf numFmtId="165" fontId="2" fillId="0" borderId="2" xfId="1" applyNumberFormat="1" applyFont="1" applyBorder="1"/>
    <xf numFmtId="165" fontId="3" fillId="4" borderId="7" xfId="1" applyNumberFormat="1" applyFont="1" applyFill="1" applyBorder="1" applyAlignment="1">
      <alignment horizontal="center"/>
    </xf>
    <xf numFmtId="165" fontId="3" fillId="4" borderId="10" xfId="1" applyNumberFormat="1" applyFont="1" applyFill="1" applyBorder="1" applyAlignment="1">
      <alignment horizontal="center"/>
    </xf>
    <xf numFmtId="165" fontId="3" fillId="4" borderId="8" xfId="1" applyNumberFormat="1" applyFont="1" applyFill="1" applyBorder="1" applyAlignment="1">
      <alignment horizontal="center"/>
    </xf>
    <xf numFmtId="165" fontId="3" fillId="4" borderId="1" xfId="1" applyNumberFormat="1" applyFont="1" applyFill="1" applyBorder="1" applyAlignment="1">
      <alignment horizontal="center"/>
    </xf>
    <xf numFmtId="165" fontId="4" fillId="0" borderId="6" xfId="1" applyNumberFormat="1" applyFont="1" applyBorder="1" applyAlignment="1">
      <alignment horizontal="center"/>
    </xf>
    <xf numFmtId="165" fontId="4" fillId="0" borderId="1" xfId="1" applyNumberFormat="1" applyFont="1" applyBorder="1" applyAlignment="1">
      <alignment horizontal="center"/>
    </xf>
    <xf numFmtId="165" fontId="4" fillId="0" borderId="5" xfId="1" applyNumberFormat="1" applyFont="1" applyBorder="1" applyAlignment="1">
      <alignment horizontal="center"/>
    </xf>
    <xf numFmtId="165" fontId="0" fillId="0" borderId="6" xfId="1" applyNumberFormat="1" applyFont="1" applyBorder="1"/>
    <xf numFmtId="165" fontId="0" fillId="0" borderId="5" xfId="1" applyNumberFormat="1" applyFont="1" applyBorder="1"/>
    <xf numFmtId="165" fontId="11" fillId="0" borderId="6" xfId="1" applyNumberFormat="1" applyFont="1" applyBorder="1" applyAlignment="1">
      <alignment wrapText="1"/>
    </xf>
    <xf numFmtId="165" fontId="11" fillId="0" borderId="5" xfId="1" applyNumberFormat="1" applyFont="1" applyBorder="1" applyAlignment="1">
      <alignment wrapText="1"/>
    </xf>
    <xf numFmtId="165" fontId="11" fillId="0" borderId="6" xfId="1" applyNumberFormat="1" applyFont="1" applyBorder="1"/>
    <xf numFmtId="165" fontId="11" fillId="0" borderId="5" xfId="1" applyNumberFormat="1" applyFont="1" applyBorder="1"/>
    <xf numFmtId="165" fontId="11" fillId="0" borderId="7" xfId="1" applyNumberFormat="1" applyFont="1" applyBorder="1"/>
    <xf numFmtId="165" fontId="11" fillId="0" borderId="8" xfId="1" applyNumberFormat="1" applyFont="1" applyBorder="1"/>
    <xf numFmtId="165" fontId="11" fillId="0" borderId="2" xfId="1" applyNumberFormat="1" applyFont="1" applyBorder="1" applyAlignment="1">
      <alignment wrapText="1"/>
    </xf>
    <xf numFmtId="165" fontId="17" fillId="2" borderId="0" xfId="1" applyNumberFormat="1" applyFont="1" applyFill="1" applyAlignment="1">
      <alignment horizontal="center" vertical="center" wrapText="1"/>
    </xf>
    <xf numFmtId="164" fontId="0" fillId="0" borderId="6" xfId="1" applyNumberFormat="1" applyFont="1" applyBorder="1" applyAlignment="1">
      <alignment horizontal="right"/>
    </xf>
    <xf numFmtId="164" fontId="0" fillId="0" borderId="5" xfId="1" applyNumberFormat="1" applyFont="1" applyBorder="1" applyAlignment="1">
      <alignment horizontal="right"/>
    </xf>
    <xf numFmtId="165" fontId="0" fillId="0" borderId="1" xfId="1" applyNumberFormat="1" applyFont="1" applyBorder="1"/>
    <xf numFmtId="165" fontId="8" fillId="3" borderId="2" xfId="1" applyNumberFormat="1" applyFont="1" applyFill="1" applyBorder="1" applyAlignment="1">
      <alignment horizontal="right" wrapText="1"/>
    </xf>
    <xf numFmtId="165" fontId="8" fillId="3" borderId="2" xfId="1" applyNumberFormat="1" applyFont="1" applyFill="1" applyBorder="1" applyAlignment="1">
      <alignment horizontal="right"/>
    </xf>
    <xf numFmtId="165" fontId="8" fillId="0" borderId="2" xfId="1" applyNumberFormat="1" applyFont="1" applyFill="1" applyBorder="1" applyAlignment="1">
      <alignment horizontal="right"/>
    </xf>
    <xf numFmtId="165" fontId="0" fillId="0" borderId="6" xfId="1" applyNumberFormat="1" applyFont="1" applyBorder="1" applyAlignment="1">
      <alignment horizontal="left"/>
    </xf>
    <xf numFmtId="165" fontId="0" fillId="0" borderId="1" xfId="1" applyNumberFormat="1" applyFont="1" applyBorder="1" applyAlignment="1">
      <alignment horizontal="left"/>
    </xf>
    <xf numFmtId="165" fontId="0" fillId="0" borderId="5" xfId="1" applyNumberFormat="1" applyFont="1" applyBorder="1" applyAlignment="1">
      <alignment horizontal="left"/>
    </xf>
    <xf numFmtId="165" fontId="0" fillId="0" borderId="6" xfId="1" applyNumberFormat="1" applyFont="1" applyBorder="1" applyAlignment="1">
      <alignment horizontal="left" vertical="center" wrapText="1"/>
    </xf>
    <xf numFmtId="165" fontId="0" fillId="0" borderId="1" xfId="1" applyNumberFormat="1" applyFont="1" applyBorder="1" applyAlignment="1">
      <alignment horizontal="left" vertical="center" wrapText="1"/>
    </xf>
    <xf numFmtId="165" fontId="0" fillId="0" borderId="5" xfId="1" applyNumberFormat="1" applyFont="1" applyBorder="1" applyAlignment="1">
      <alignment horizontal="left" vertical="center" wrapText="1"/>
    </xf>
    <xf numFmtId="165" fontId="2" fillId="0" borderId="6" xfId="1" applyNumberFormat="1" applyFont="1" applyBorder="1" applyAlignment="1">
      <alignment horizontal="right" vertical="center" wrapText="1"/>
    </xf>
    <xf numFmtId="165" fontId="2" fillId="0" borderId="1" xfId="1" applyNumberFormat="1" applyFont="1" applyBorder="1" applyAlignment="1">
      <alignment horizontal="right" vertical="center" wrapText="1"/>
    </xf>
    <xf numFmtId="165" fontId="2" fillId="0" borderId="5" xfId="1" applyNumberFormat="1" applyFont="1" applyBorder="1" applyAlignment="1">
      <alignment horizontal="right" vertical="center" wrapText="1"/>
    </xf>
    <xf numFmtId="165" fontId="2" fillId="0" borderId="6" xfId="1" applyNumberFormat="1" applyFont="1" applyBorder="1" applyAlignment="1">
      <alignment horizontal="left" vertical="center" wrapText="1"/>
    </xf>
    <xf numFmtId="165" fontId="2" fillId="0" borderId="1" xfId="1" applyNumberFormat="1" applyFont="1" applyBorder="1" applyAlignment="1">
      <alignment horizontal="left" vertical="center" wrapText="1"/>
    </xf>
    <xf numFmtId="165" fontId="2" fillId="0" borderId="5" xfId="1" applyNumberFormat="1" applyFont="1" applyBorder="1" applyAlignment="1">
      <alignment horizontal="left" vertical="center" wrapText="1"/>
    </xf>
    <xf numFmtId="165" fontId="4" fillId="0" borderId="6" xfId="1" applyNumberFormat="1" applyFont="1" applyBorder="1" applyAlignment="1">
      <alignment horizontal="left" vertical="center" wrapText="1"/>
    </xf>
    <xf numFmtId="165" fontId="4" fillId="0" borderId="1" xfId="1" applyNumberFormat="1" applyFont="1" applyBorder="1" applyAlignment="1">
      <alignment horizontal="left" vertical="center" wrapText="1"/>
    </xf>
    <xf numFmtId="165" fontId="4" fillId="0" borderId="5" xfId="1" applyNumberFormat="1" applyFont="1" applyBorder="1" applyAlignment="1">
      <alignment horizontal="left" vertical="center" wrapText="1"/>
    </xf>
    <xf numFmtId="165" fontId="2" fillId="0" borderId="6" xfId="1" applyNumberFormat="1" applyFont="1" applyBorder="1" applyAlignment="1">
      <alignment horizontal="right"/>
    </xf>
    <xf numFmtId="165" fontId="2" fillId="0" borderId="5" xfId="1" applyNumberFormat="1" applyFont="1" applyBorder="1" applyAlignment="1">
      <alignment horizontal="right"/>
    </xf>
    <xf numFmtId="165" fontId="2" fillId="0" borderId="6" xfId="1" applyNumberFormat="1" applyFont="1" applyBorder="1"/>
    <xf numFmtId="165" fontId="2" fillId="0" borderId="1" xfId="1" applyNumberFormat="1" applyFont="1" applyBorder="1"/>
    <xf numFmtId="165" fontId="2" fillId="0" borderId="5" xfId="1" applyNumberFormat="1" applyFont="1" applyBorder="1"/>
    <xf numFmtId="167" fontId="2" fillId="0" borderId="6" xfId="2" applyNumberFormat="1" applyFont="1" applyBorder="1" applyAlignment="1">
      <alignment horizontal="right"/>
    </xf>
    <xf numFmtId="167" fontId="2" fillId="0" borderId="5" xfId="2" applyNumberFormat="1" applyFont="1" applyBorder="1" applyAlignment="1">
      <alignment horizontal="right"/>
    </xf>
    <xf numFmtId="165" fontId="2" fillId="0" borderId="7" xfId="1" applyNumberFormat="1" applyFont="1" applyBorder="1"/>
    <xf numFmtId="165" fontId="2" fillId="0" borderId="10" xfId="1" applyNumberFormat="1" applyFont="1" applyBorder="1"/>
    <xf numFmtId="167" fontId="8" fillId="2" borderId="2" xfId="2" applyNumberFormat="1" applyFont="1" applyFill="1" applyBorder="1" applyAlignment="1">
      <alignment horizontal="right" vertical="top"/>
    </xf>
    <xf numFmtId="165" fontId="0" fillId="0" borderId="6" xfId="1" applyNumberFormat="1" applyFont="1" applyBorder="1" applyAlignment="1">
      <alignment horizontal="right" wrapText="1"/>
    </xf>
    <xf numFmtId="165" fontId="0" fillId="0" borderId="1" xfId="1" applyNumberFormat="1" applyFont="1" applyBorder="1" applyAlignment="1">
      <alignment horizontal="right" wrapText="1"/>
    </xf>
    <xf numFmtId="165" fontId="0" fillId="0" borderId="5" xfId="1" applyNumberFormat="1" applyFont="1" applyBorder="1" applyAlignment="1">
      <alignment horizontal="right" wrapText="1"/>
    </xf>
    <xf numFmtId="165" fontId="0" fillId="0" borderId="6" xfId="1" applyNumberFormat="1" applyFont="1" applyBorder="1" applyAlignment="1">
      <alignment horizontal="right" vertical="center" wrapText="1"/>
    </xf>
    <xf numFmtId="165" fontId="0" fillId="0" borderId="1" xfId="1" applyNumberFormat="1" applyFont="1" applyBorder="1" applyAlignment="1">
      <alignment horizontal="right" vertical="center" wrapText="1"/>
    </xf>
    <xf numFmtId="165" fontId="4" fillId="0" borderId="6" xfId="1" applyNumberFormat="1" applyFont="1" applyBorder="1"/>
    <xf numFmtId="165" fontId="4" fillId="0" borderId="1" xfId="1" applyNumberFormat="1" applyFont="1" applyBorder="1"/>
    <xf numFmtId="165" fontId="4" fillId="0" borderId="5" xfId="1" applyNumberFormat="1" applyFont="1" applyBorder="1"/>
    <xf numFmtId="165" fontId="0" fillId="0" borderId="6" xfId="1" applyNumberFormat="1" applyFont="1" applyBorder="1" applyAlignment="1">
      <alignment wrapText="1"/>
    </xf>
    <xf numFmtId="43" fontId="0" fillId="0" borderId="2" xfId="1" applyFont="1" applyBorder="1" applyAlignment="1">
      <alignment horizontal="center" vertical="center"/>
    </xf>
    <xf numFmtId="43" fontId="3" fillId="0" borderId="0" xfId="1" applyFont="1" applyAlignment="1">
      <alignment horizontal="center"/>
    </xf>
    <xf numFmtId="43" fontId="2" fillId="0" borderId="0" xfId="1" applyFont="1" applyAlignment="1">
      <alignment horizontal="center"/>
    </xf>
    <xf numFmtId="43" fontId="4" fillId="0" borderId="0" xfId="1" applyFont="1" applyAlignment="1">
      <alignment horizontal="center"/>
    </xf>
    <xf numFmtId="43" fontId="2" fillId="0" borderId="2" xfId="1" applyFont="1" applyBorder="1" applyAlignment="1">
      <alignment horizontal="center" vertical="center"/>
    </xf>
    <xf numFmtId="43" fontId="2" fillId="0" borderId="2" xfId="1" quotePrefix="1" applyFont="1" applyBorder="1" applyAlignment="1">
      <alignment horizontal="center" vertical="center"/>
    </xf>
    <xf numFmtId="43" fontId="10" fillId="0" borderId="0" xfId="1" applyFont="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73"/>
  <sheetViews>
    <sheetView tabSelected="1" zoomScaleNormal="100" workbookViewId="0">
      <selection sqref="A1:D1"/>
    </sheetView>
  </sheetViews>
  <sheetFormatPr defaultColWidth="8.85546875" defaultRowHeight="15" x14ac:dyDescent="0.25"/>
  <cols>
    <col min="1" max="1" width="68.7109375" style="2" customWidth="1"/>
    <col min="2" max="2" width="9.7109375" style="2" customWidth="1"/>
    <col min="3" max="3" width="12.85546875" style="2" customWidth="1"/>
    <col min="4" max="4" width="13.140625" style="2" customWidth="1"/>
    <col min="5" max="16384" width="8.85546875" style="2"/>
  </cols>
  <sheetData>
    <row r="1" spans="1:4" ht="15.75" x14ac:dyDescent="0.25">
      <c r="A1" s="51" t="s">
        <v>101</v>
      </c>
      <c r="B1" s="51"/>
      <c r="C1" s="51"/>
      <c r="D1" s="51"/>
    </row>
    <row r="2" spans="1:4" ht="15.75" x14ac:dyDescent="0.25">
      <c r="A2" s="51" t="s">
        <v>0</v>
      </c>
      <c r="B2" s="51"/>
      <c r="C2" s="51"/>
      <c r="D2" s="51"/>
    </row>
    <row r="4" spans="1:4" ht="29.25" customHeight="1" x14ac:dyDescent="0.25">
      <c r="A4" s="81" t="s">
        <v>83</v>
      </c>
      <c r="B4" s="81"/>
      <c r="C4" s="81"/>
      <c r="D4" s="81"/>
    </row>
    <row r="6" spans="1:4" ht="15.75" x14ac:dyDescent="0.25">
      <c r="A6" s="65" t="s">
        <v>3</v>
      </c>
      <c r="B6" s="66"/>
      <c r="C6" s="66"/>
      <c r="D6" s="67"/>
    </row>
    <row r="7" spans="1:4" x14ac:dyDescent="0.25">
      <c r="A7" s="69" t="s">
        <v>84</v>
      </c>
      <c r="B7" s="70"/>
      <c r="C7" s="70"/>
      <c r="D7" s="71"/>
    </row>
    <row r="8" spans="1:4" x14ac:dyDescent="0.25">
      <c r="A8" s="110" t="s">
        <v>111</v>
      </c>
      <c r="B8" s="111"/>
      <c r="C8" s="111"/>
      <c r="D8" s="111"/>
    </row>
    <row r="9" spans="1:4" ht="24" x14ac:dyDescent="0.25">
      <c r="A9" s="72" t="s">
        <v>21</v>
      </c>
      <c r="B9" s="73"/>
      <c r="C9" s="29" t="s">
        <v>12</v>
      </c>
      <c r="D9" s="29" t="s">
        <v>1</v>
      </c>
    </row>
    <row r="10" spans="1:4" ht="39.75" customHeight="1" x14ac:dyDescent="0.25">
      <c r="A10" s="74" t="s">
        <v>102</v>
      </c>
      <c r="B10" s="75"/>
      <c r="C10" s="33">
        <v>1500000</v>
      </c>
      <c r="D10" s="34">
        <f>C10/12</f>
        <v>125000</v>
      </c>
    </row>
    <row r="11" spans="1:4" ht="30.75" customHeight="1" x14ac:dyDescent="0.25">
      <c r="A11" s="74" t="s">
        <v>103</v>
      </c>
      <c r="B11" s="75"/>
      <c r="C11" s="33">
        <v>100000</v>
      </c>
      <c r="D11" s="34">
        <f>C11/12</f>
        <v>8333.3333333333339</v>
      </c>
    </row>
    <row r="12" spans="1:4" x14ac:dyDescent="0.25">
      <c r="A12" s="74" t="s">
        <v>77</v>
      </c>
      <c r="B12" s="75"/>
      <c r="C12" s="33">
        <v>0</v>
      </c>
      <c r="D12" s="34">
        <f>C12/12</f>
        <v>0</v>
      </c>
    </row>
    <row r="13" spans="1:4" x14ac:dyDescent="0.25">
      <c r="A13" s="74" t="s">
        <v>90</v>
      </c>
      <c r="B13" s="75"/>
      <c r="C13" s="33">
        <v>0</v>
      </c>
      <c r="D13" s="34">
        <f>C13/12</f>
        <v>0</v>
      </c>
    </row>
    <row r="14" spans="1:4" x14ac:dyDescent="0.25">
      <c r="A14" s="76" t="s">
        <v>69</v>
      </c>
      <c r="B14" s="77"/>
      <c r="C14" s="33">
        <v>85000</v>
      </c>
      <c r="D14" s="34">
        <f t="shared" ref="D14:D16" si="0">C14/12</f>
        <v>7083.333333333333</v>
      </c>
    </row>
    <row r="15" spans="1:4" x14ac:dyDescent="0.25">
      <c r="A15" s="76" t="s">
        <v>70</v>
      </c>
      <c r="B15" s="77"/>
      <c r="C15" s="33">
        <v>50000</v>
      </c>
      <c r="D15" s="34">
        <f t="shared" si="0"/>
        <v>4166.666666666667</v>
      </c>
    </row>
    <row r="16" spans="1:4" x14ac:dyDescent="0.25">
      <c r="A16" s="78" t="s">
        <v>71</v>
      </c>
      <c r="B16" s="79"/>
      <c r="C16" s="33">
        <v>6000</v>
      </c>
      <c r="D16" s="34">
        <f t="shared" si="0"/>
        <v>500</v>
      </c>
    </row>
    <row r="17" spans="1:4" ht="42" customHeight="1" x14ac:dyDescent="0.25">
      <c r="A17" s="80" t="s">
        <v>104</v>
      </c>
      <c r="B17" s="80"/>
      <c r="C17" s="35">
        <v>0</v>
      </c>
      <c r="D17" s="34">
        <f>C17/12</f>
        <v>0</v>
      </c>
    </row>
    <row r="18" spans="1:4" x14ac:dyDescent="0.25">
      <c r="A18" s="62" t="s">
        <v>72</v>
      </c>
      <c r="B18" s="63"/>
      <c r="C18" s="34">
        <f>SUM(C10:C17)</f>
        <v>1741000</v>
      </c>
      <c r="D18" s="34">
        <f>SUM(D10:D17)</f>
        <v>145083.33333333334</v>
      </c>
    </row>
    <row r="19" spans="1:4" s="4" customFormat="1" x14ac:dyDescent="0.25">
      <c r="A19" s="60" t="s">
        <v>73</v>
      </c>
      <c r="B19" s="61"/>
      <c r="C19" s="82">
        <v>2.5</v>
      </c>
      <c r="D19" s="83"/>
    </row>
    <row r="20" spans="1:4" x14ac:dyDescent="0.25">
      <c r="A20" s="56" t="s">
        <v>74</v>
      </c>
      <c r="B20" s="57"/>
      <c r="C20" s="17" t="s">
        <v>4</v>
      </c>
      <c r="D20" s="36">
        <f>D18*C19</f>
        <v>362708.33333333337</v>
      </c>
    </row>
    <row r="21" spans="1:4" s="3" customFormat="1" x14ac:dyDescent="0.25">
      <c r="A21" s="72"/>
      <c r="B21" s="84"/>
      <c r="C21" s="84"/>
      <c r="D21" s="73"/>
    </row>
    <row r="22" spans="1:4" s="32" customFormat="1" x14ac:dyDescent="0.25">
      <c r="A22" s="58" t="s">
        <v>75</v>
      </c>
      <c r="B22" s="59"/>
      <c r="C22" s="19" t="s">
        <v>8</v>
      </c>
      <c r="D22" s="37">
        <f>IF(D20&lt;10000000,D20,10000000)</f>
        <v>362708.33333333337</v>
      </c>
    </row>
    <row r="23" spans="1:4" s="32" customFormat="1" ht="15.75" customHeight="1" x14ac:dyDescent="0.25">
      <c r="A23" s="87"/>
      <c r="B23" s="87"/>
      <c r="C23" s="87"/>
      <c r="D23" s="87"/>
    </row>
    <row r="24" spans="1:4" s="7" customFormat="1" x14ac:dyDescent="0.25">
      <c r="A24" s="85" t="s">
        <v>76</v>
      </c>
      <c r="B24" s="86"/>
      <c r="C24" s="112">
        <v>362708</v>
      </c>
      <c r="D24" s="112"/>
    </row>
    <row r="25" spans="1:4" s="7" customFormat="1" x14ac:dyDescent="0.25">
      <c r="A25" s="44"/>
      <c r="B25" s="45" t="s">
        <v>108</v>
      </c>
      <c r="C25" s="112"/>
      <c r="D25" s="112"/>
    </row>
    <row r="26" spans="1:4" s="7" customFormat="1" ht="30" customHeight="1" x14ac:dyDescent="0.25">
      <c r="A26" s="53" t="s">
        <v>85</v>
      </c>
      <c r="B26" s="54"/>
      <c r="C26" s="54"/>
      <c r="D26" s="54"/>
    </row>
    <row r="27" spans="1:4" s="7" customFormat="1" x14ac:dyDescent="0.25">
      <c r="A27" s="30"/>
      <c r="B27" s="31"/>
      <c r="C27" s="31"/>
      <c r="D27" s="31"/>
    </row>
    <row r="28" spans="1:4" s="7" customFormat="1" x14ac:dyDescent="0.2">
      <c r="A28" s="38" t="s">
        <v>82</v>
      </c>
      <c r="B28" s="31"/>
      <c r="C28" s="31"/>
      <c r="D28" s="31"/>
    </row>
    <row r="29" spans="1:4" s="7" customFormat="1" x14ac:dyDescent="0.2">
      <c r="A29" s="39" t="s">
        <v>78</v>
      </c>
      <c r="B29" s="31"/>
      <c r="C29" s="31"/>
      <c r="D29" s="31"/>
    </row>
    <row r="30" spans="1:4" s="7" customFormat="1" x14ac:dyDescent="0.2">
      <c r="A30" s="39" t="s">
        <v>79</v>
      </c>
      <c r="B30" s="31"/>
      <c r="C30" s="31"/>
      <c r="D30" s="31"/>
    </row>
    <row r="31" spans="1:4" s="7" customFormat="1" x14ac:dyDescent="0.2">
      <c r="A31" s="39" t="s">
        <v>80</v>
      </c>
      <c r="B31" s="31"/>
      <c r="C31" s="31"/>
      <c r="D31" s="31"/>
    </row>
    <row r="32" spans="1:4" s="7" customFormat="1" x14ac:dyDescent="0.2">
      <c r="A32" s="39" t="s">
        <v>81</v>
      </c>
      <c r="B32" s="31"/>
      <c r="C32" s="31"/>
      <c r="D32" s="31"/>
    </row>
    <row r="35" spans="1:4" ht="15.75" x14ac:dyDescent="0.25">
      <c r="A35" s="68" t="s">
        <v>5</v>
      </c>
      <c r="B35" s="68"/>
      <c r="C35" s="68"/>
      <c r="D35" s="68"/>
    </row>
    <row r="36" spans="1:4" x14ac:dyDescent="0.25">
      <c r="A36" s="55" t="s">
        <v>109</v>
      </c>
      <c r="B36" s="55"/>
      <c r="C36" s="55"/>
      <c r="D36" s="55"/>
    </row>
    <row r="37" spans="1:4" x14ac:dyDescent="0.25">
      <c r="A37" s="16"/>
      <c r="B37" s="16"/>
      <c r="C37" s="16"/>
      <c r="D37" s="16"/>
    </row>
    <row r="38" spans="1:4" x14ac:dyDescent="0.25">
      <c r="A38" s="40" t="s">
        <v>14</v>
      </c>
      <c r="B38" s="3"/>
    </row>
    <row r="39" spans="1:4" x14ac:dyDescent="0.25">
      <c r="A39" s="41" t="s">
        <v>13</v>
      </c>
    </row>
    <row r="40" spans="1:4" x14ac:dyDescent="0.25">
      <c r="A40" s="41" t="s">
        <v>15</v>
      </c>
    </row>
    <row r="41" spans="1:4" x14ac:dyDescent="0.25">
      <c r="A41" s="41" t="s">
        <v>16</v>
      </c>
    </row>
    <row r="42" spans="1:4" x14ac:dyDescent="0.25">
      <c r="A42" s="41" t="s">
        <v>18</v>
      </c>
    </row>
    <row r="43" spans="1:4" x14ac:dyDescent="0.25">
      <c r="A43" s="41" t="s">
        <v>2</v>
      </c>
    </row>
    <row r="44" spans="1:4" x14ac:dyDescent="0.25">
      <c r="A44" s="41" t="s">
        <v>17</v>
      </c>
    </row>
    <row r="46" spans="1:4" x14ac:dyDescent="0.25">
      <c r="A46" s="64" t="s">
        <v>20</v>
      </c>
      <c r="B46" s="64"/>
      <c r="C46" s="64"/>
      <c r="D46" s="64"/>
    </row>
    <row r="47" spans="1:4" x14ac:dyDescent="0.25">
      <c r="A47" s="88" t="s">
        <v>91</v>
      </c>
      <c r="B47" s="89"/>
      <c r="C47" s="90"/>
      <c r="D47" s="33">
        <v>310000</v>
      </c>
    </row>
    <row r="48" spans="1:4" x14ac:dyDescent="0.25">
      <c r="A48" s="88" t="s">
        <v>92</v>
      </c>
      <c r="B48" s="89"/>
      <c r="C48" s="90"/>
      <c r="D48" s="33">
        <v>0</v>
      </c>
    </row>
    <row r="49" spans="1:4" x14ac:dyDescent="0.25">
      <c r="A49" s="88" t="s">
        <v>19</v>
      </c>
      <c r="B49" s="89"/>
      <c r="C49" s="90"/>
      <c r="D49" s="46">
        <v>45000</v>
      </c>
    </row>
    <row r="50" spans="1:4" s="5" customFormat="1" ht="15" customHeight="1" x14ac:dyDescent="0.25">
      <c r="A50" s="88" t="s">
        <v>110</v>
      </c>
      <c r="B50" s="89"/>
      <c r="C50" s="90"/>
      <c r="D50" s="46">
        <f>C24-D47-D49</f>
        <v>7708</v>
      </c>
    </row>
    <row r="51" spans="1:4" s="6" customFormat="1" ht="15" customHeight="1" x14ac:dyDescent="0.25">
      <c r="A51" s="91" t="s">
        <v>93</v>
      </c>
      <c r="B51" s="92"/>
      <c r="C51" s="93"/>
      <c r="D51" s="47">
        <v>0</v>
      </c>
    </row>
    <row r="52" spans="1:4" s="6" customFormat="1" ht="15" customHeight="1" x14ac:dyDescent="0.25">
      <c r="A52" s="94" t="s">
        <v>86</v>
      </c>
      <c r="B52" s="95"/>
      <c r="C52" s="96"/>
      <c r="D52" s="48">
        <f>SUM(D47:D51)</f>
        <v>362708</v>
      </c>
    </row>
    <row r="53" spans="1:4" s="5" customFormat="1" ht="15" customHeight="1" x14ac:dyDescent="0.25">
      <c r="A53" s="97"/>
      <c r="B53" s="98"/>
      <c r="C53" s="98"/>
      <c r="D53" s="99"/>
    </row>
    <row r="54" spans="1:4" s="5" customFormat="1" ht="15" customHeight="1" x14ac:dyDescent="0.25">
      <c r="A54" s="97" t="s">
        <v>6</v>
      </c>
      <c r="B54" s="98"/>
      <c r="C54" s="98"/>
      <c r="D54" s="99"/>
    </row>
    <row r="55" spans="1:4" s="5" customFormat="1" ht="15" customHeight="1" x14ac:dyDescent="0.25">
      <c r="A55" s="100" t="s">
        <v>87</v>
      </c>
      <c r="B55" s="101"/>
      <c r="C55" s="101"/>
      <c r="D55" s="102"/>
    </row>
    <row r="56" spans="1:4" s="5" customFormat="1" ht="30" customHeight="1" x14ac:dyDescent="0.25">
      <c r="A56" s="91" t="s">
        <v>94</v>
      </c>
      <c r="B56" s="93"/>
      <c r="C56" s="23">
        <v>35</v>
      </c>
      <c r="D56" s="20"/>
    </row>
    <row r="57" spans="1:4" s="5" customFormat="1" ht="15" customHeight="1" x14ac:dyDescent="0.25">
      <c r="A57" s="100" t="s">
        <v>88</v>
      </c>
      <c r="B57" s="101"/>
      <c r="C57" s="101"/>
      <c r="D57" s="102"/>
    </row>
    <row r="58" spans="1:4" s="5" customFormat="1" ht="15" customHeight="1" x14ac:dyDescent="0.25">
      <c r="A58" s="21" t="s">
        <v>95</v>
      </c>
      <c r="B58" s="25">
        <v>41</v>
      </c>
      <c r="C58" s="24"/>
      <c r="D58" s="20"/>
    </row>
    <row r="59" spans="1:4" s="5" customFormat="1" ht="15" customHeight="1" x14ac:dyDescent="0.25">
      <c r="A59" s="22" t="s">
        <v>96</v>
      </c>
      <c r="B59" s="25">
        <v>38</v>
      </c>
      <c r="C59" s="24">
        <f>IF(B59&lt;B58,B59,B58)</f>
        <v>38</v>
      </c>
      <c r="D59" s="20"/>
    </row>
    <row r="60" spans="1:4" x14ac:dyDescent="0.25">
      <c r="A60" s="116" t="s">
        <v>107</v>
      </c>
      <c r="B60" s="117"/>
      <c r="C60" s="26">
        <f>1-(C56/C59)</f>
        <v>7.8947368421052655E-2</v>
      </c>
      <c r="D60" s="50"/>
    </row>
    <row r="61" spans="1:4" x14ac:dyDescent="0.25">
      <c r="A61" s="94" t="s">
        <v>105</v>
      </c>
      <c r="B61" s="95"/>
      <c r="C61" s="96"/>
      <c r="D61" s="43">
        <f>D52*-C60</f>
        <v>-28634.842105263167</v>
      </c>
    </row>
    <row r="62" spans="1:4" x14ac:dyDescent="0.25">
      <c r="A62" s="94"/>
      <c r="B62" s="95"/>
      <c r="C62" s="95"/>
      <c r="D62" s="96"/>
    </row>
    <row r="63" spans="1:4" s="3" customFormat="1" x14ac:dyDescent="0.25">
      <c r="A63" s="118" t="s">
        <v>89</v>
      </c>
      <c r="B63" s="119"/>
      <c r="C63" s="119"/>
      <c r="D63" s="120"/>
    </row>
    <row r="64" spans="1:4" s="4" customFormat="1" ht="29.25" customHeight="1" x14ac:dyDescent="0.25">
      <c r="A64" s="121" t="s">
        <v>97</v>
      </c>
      <c r="B64" s="84"/>
      <c r="C64" s="73"/>
      <c r="D64" s="42">
        <v>-10000</v>
      </c>
    </row>
    <row r="65" spans="1:4" s="4" customFormat="1" ht="29.25" customHeight="1" x14ac:dyDescent="0.25">
      <c r="A65" s="113" t="s">
        <v>106</v>
      </c>
      <c r="B65" s="114"/>
      <c r="C65" s="115"/>
      <c r="D65" s="49">
        <f>D61+D64</f>
        <v>-38634.842105263167</v>
      </c>
    </row>
    <row r="66" spans="1:4" x14ac:dyDescent="0.25">
      <c r="A66" s="56" t="s">
        <v>98</v>
      </c>
      <c r="B66" s="57"/>
      <c r="C66" s="27" t="s">
        <v>7</v>
      </c>
      <c r="D66" s="18">
        <f>D52+D65</f>
        <v>324073.15789473685</v>
      </c>
    </row>
    <row r="67" spans="1:4" s="3" customFormat="1" x14ac:dyDescent="0.25">
      <c r="A67" s="72"/>
      <c r="B67" s="84"/>
      <c r="C67" s="84"/>
      <c r="D67" s="73"/>
    </row>
    <row r="68" spans="1:4" s="3" customFormat="1" x14ac:dyDescent="0.25">
      <c r="A68" s="103" t="s">
        <v>99</v>
      </c>
      <c r="B68" s="104"/>
      <c r="C68" s="27" t="s">
        <v>9</v>
      </c>
      <c r="D68" s="28">
        <f>IF(D66&lt;D22,D66,D22)</f>
        <v>324073.15789473685</v>
      </c>
    </row>
    <row r="69" spans="1:4" s="3" customFormat="1" x14ac:dyDescent="0.25">
      <c r="A69" s="105"/>
      <c r="B69" s="106"/>
      <c r="C69" s="106"/>
      <c r="D69" s="107"/>
    </row>
    <row r="70" spans="1:4" s="3" customFormat="1" x14ac:dyDescent="0.25">
      <c r="A70" s="103" t="s">
        <v>100</v>
      </c>
      <c r="B70" s="104"/>
      <c r="C70" s="108">
        <f>IF(D22&gt;D68,D22-D68,0)</f>
        <v>38635.175438596518</v>
      </c>
      <c r="D70" s="109"/>
    </row>
    <row r="71" spans="1:4" s="7" customFormat="1" ht="30.75" customHeight="1" x14ac:dyDescent="0.25">
      <c r="A71" s="52" t="s">
        <v>68</v>
      </c>
      <c r="B71" s="52"/>
      <c r="C71" s="52"/>
      <c r="D71" s="52"/>
    </row>
    <row r="72" spans="1:4" ht="30.75" customHeight="1" x14ac:dyDescent="0.25">
      <c r="A72" s="52" t="s">
        <v>22</v>
      </c>
      <c r="B72" s="52"/>
      <c r="C72" s="52"/>
      <c r="D72" s="52"/>
    </row>
    <row r="73" spans="1:4" x14ac:dyDescent="0.25">
      <c r="A73" s="30"/>
      <c r="B73" s="31"/>
      <c r="C73" s="31"/>
      <c r="D73" s="31"/>
    </row>
  </sheetData>
  <mergeCells count="53">
    <mergeCell ref="A68:B68"/>
    <mergeCell ref="A69:D69"/>
    <mergeCell ref="A70:B70"/>
    <mergeCell ref="C70:D70"/>
    <mergeCell ref="A8:D8"/>
    <mergeCell ref="C24:D25"/>
    <mergeCell ref="A65:C65"/>
    <mergeCell ref="A60:B60"/>
    <mergeCell ref="A63:D63"/>
    <mergeCell ref="A64:C64"/>
    <mergeCell ref="A13:B13"/>
    <mergeCell ref="A66:B66"/>
    <mergeCell ref="A67:D67"/>
    <mergeCell ref="A57:D57"/>
    <mergeCell ref="A61:C61"/>
    <mergeCell ref="A62:D62"/>
    <mergeCell ref="A52:C52"/>
    <mergeCell ref="A53:D53"/>
    <mergeCell ref="A54:D54"/>
    <mergeCell ref="A55:D55"/>
    <mergeCell ref="A56:B56"/>
    <mergeCell ref="A47:C47"/>
    <mergeCell ref="A48:C48"/>
    <mergeCell ref="A49:C49"/>
    <mergeCell ref="A50:C50"/>
    <mergeCell ref="A51:C51"/>
    <mergeCell ref="A4:D4"/>
    <mergeCell ref="C19:D19"/>
    <mergeCell ref="A12:B12"/>
    <mergeCell ref="A21:D21"/>
    <mergeCell ref="A24:B24"/>
    <mergeCell ref="A23:D23"/>
    <mergeCell ref="A11:B11"/>
    <mergeCell ref="A14:B14"/>
    <mergeCell ref="A15:B15"/>
    <mergeCell ref="A16:B16"/>
    <mergeCell ref="A17:B17"/>
    <mergeCell ref="A1:D1"/>
    <mergeCell ref="A71:D71"/>
    <mergeCell ref="A26:D26"/>
    <mergeCell ref="A72:D72"/>
    <mergeCell ref="A36:D36"/>
    <mergeCell ref="A20:B20"/>
    <mergeCell ref="A22:B22"/>
    <mergeCell ref="A19:B19"/>
    <mergeCell ref="A18:B18"/>
    <mergeCell ref="A46:D46"/>
    <mergeCell ref="A2:D2"/>
    <mergeCell ref="A6:D6"/>
    <mergeCell ref="A35:D35"/>
    <mergeCell ref="A7:D7"/>
    <mergeCell ref="A9:B9"/>
    <mergeCell ref="A10:B10"/>
  </mergeCells>
  <printOptions horizontalCentered="1"/>
  <pageMargins left="0.25" right="0.25" top="0.75" bottom="0.75" header="0.3" footer="0.3"/>
  <pageSetup scale="97" orientation="portrait" r:id="rId1"/>
  <rowBreaks count="1" manualBreakCount="1">
    <brk id="3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50"/>
  <sheetViews>
    <sheetView zoomScale="130" zoomScaleNormal="130" workbookViewId="0">
      <selection activeCell="B28" sqref="B28"/>
    </sheetView>
  </sheetViews>
  <sheetFormatPr defaultColWidth="8.85546875" defaultRowHeight="15" x14ac:dyDescent="0.25"/>
  <cols>
    <col min="1" max="1" width="3.42578125" style="1" customWidth="1"/>
    <col min="2" max="2" width="93.28515625" style="1" customWidth="1"/>
    <col min="3" max="9" width="8.85546875" style="1"/>
    <col min="10" max="10" width="10.28515625" style="1" customWidth="1"/>
    <col min="11" max="16384" width="8.85546875" style="1"/>
  </cols>
  <sheetData>
    <row r="1" spans="1:3" ht="15.75" x14ac:dyDescent="0.25">
      <c r="A1" s="123" t="s">
        <v>66</v>
      </c>
      <c r="B1" s="123"/>
      <c r="C1" s="123"/>
    </row>
    <row r="2" spans="1:3" x14ac:dyDescent="0.25">
      <c r="A2" s="124" t="s">
        <v>57</v>
      </c>
      <c r="B2" s="124"/>
      <c r="C2" s="124"/>
    </row>
    <row r="3" spans="1:3" x14ac:dyDescent="0.25">
      <c r="C3" s="12" t="s">
        <v>58</v>
      </c>
    </row>
    <row r="5" spans="1:3" x14ac:dyDescent="0.25">
      <c r="A5" s="1" t="s">
        <v>54</v>
      </c>
    </row>
    <row r="6" spans="1:3" x14ac:dyDescent="0.25">
      <c r="A6" s="1" t="s">
        <v>55</v>
      </c>
    </row>
    <row r="7" spans="1:3" x14ac:dyDescent="0.25">
      <c r="A7" s="1" t="s">
        <v>56</v>
      </c>
    </row>
    <row r="9" spans="1:3" x14ac:dyDescent="0.25">
      <c r="A9" s="1" t="s">
        <v>10</v>
      </c>
    </row>
    <row r="11" spans="1:3" ht="18" x14ac:dyDescent="0.4">
      <c r="A11" s="128" t="s">
        <v>38</v>
      </c>
      <c r="B11" s="128"/>
      <c r="C11" s="128"/>
    </row>
    <row r="12" spans="1:3" ht="18" x14ac:dyDescent="0.4">
      <c r="A12" s="8"/>
      <c r="B12" s="8"/>
      <c r="C12" s="8"/>
    </row>
    <row r="13" spans="1:3" x14ac:dyDescent="0.25">
      <c r="A13" s="127" t="s">
        <v>11</v>
      </c>
      <c r="B13" s="11" t="s">
        <v>32</v>
      </c>
      <c r="C13" s="122"/>
    </row>
    <row r="14" spans="1:3" x14ac:dyDescent="0.25">
      <c r="A14" s="127"/>
      <c r="B14" s="10" t="s">
        <v>33</v>
      </c>
      <c r="C14" s="122"/>
    </row>
    <row r="15" spans="1:3" x14ac:dyDescent="0.25">
      <c r="A15" s="126" t="s">
        <v>23</v>
      </c>
      <c r="B15" s="1" t="s">
        <v>24</v>
      </c>
      <c r="C15" s="122"/>
    </row>
    <row r="16" spans="1:3" x14ac:dyDescent="0.25">
      <c r="A16" s="126"/>
      <c r="B16" s="1" t="s">
        <v>25</v>
      </c>
      <c r="C16" s="122"/>
    </row>
    <row r="17" spans="1:3" x14ac:dyDescent="0.25">
      <c r="A17" s="126"/>
      <c r="B17" s="10" t="s">
        <v>26</v>
      </c>
      <c r="C17" s="122"/>
    </row>
    <row r="18" spans="1:3" x14ac:dyDescent="0.25">
      <c r="A18" s="126" t="s">
        <v>52</v>
      </c>
      <c r="B18" s="1" t="s">
        <v>53</v>
      </c>
      <c r="C18" s="122"/>
    </row>
    <row r="19" spans="1:3" x14ac:dyDescent="0.25">
      <c r="A19" s="126"/>
      <c r="B19" s="1" t="s">
        <v>27</v>
      </c>
      <c r="C19" s="122"/>
    </row>
    <row r="20" spans="1:3" x14ac:dyDescent="0.25">
      <c r="A20" s="126"/>
      <c r="B20" s="10" t="s">
        <v>28</v>
      </c>
      <c r="C20" s="122"/>
    </row>
    <row r="21" spans="1:3" x14ac:dyDescent="0.25">
      <c r="A21" s="126" t="s">
        <v>29</v>
      </c>
      <c r="B21" s="1" t="s">
        <v>30</v>
      </c>
      <c r="C21" s="122"/>
    </row>
    <row r="22" spans="1:3" x14ac:dyDescent="0.25">
      <c r="A22" s="126"/>
      <c r="B22" s="10" t="s">
        <v>31</v>
      </c>
      <c r="C22" s="122"/>
    </row>
    <row r="23" spans="1:3" customFormat="1" x14ac:dyDescent="0.25">
      <c r="C23" s="9"/>
    </row>
    <row r="24" spans="1:3" customFormat="1" ht="18" x14ac:dyDescent="0.4">
      <c r="A24" s="128" t="s">
        <v>67</v>
      </c>
      <c r="B24" s="128"/>
      <c r="C24" s="128"/>
    </row>
    <row r="26" spans="1:3" x14ac:dyDescent="0.25">
      <c r="A26" s="127" t="s">
        <v>11</v>
      </c>
      <c r="B26" s="11" t="s">
        <v>32</v>
      </c>
      <c r="C26" s="122"/>
    </row>
    <row r="27" spans="1:3" x14ac:dyDescent="0.25">
      <c r="A27" s="127"/>
      <c r="B27" s="10" t="s">
        <v>39</v>
      </c>
      <c r="C27" s="122"/>
    </row>
    <row r="28" spans="1:3" x14ac:dyDescent="0.25">
      <c r="A28" s="126" t="s">
        <v>23</v>
      </c>
      <c r="B28" s="1" t="s">
        <v>40</v>
      </c>
      <c r="C28" s="122"/>
    </row>
    <row r="29" spans="1:3" x14ac:dyDescent="0.25">
      <c r="A29" s="126"/>
      <c r="B29" s="10" t="s">
        <v>41</v>
      </c>
      <c r="C29" s="122"/>
    </row>
    <row r="30" spans="1:3" x14ac:dyDescent="0.25">
      <c r="A30" s="126" t="s">
        <v>52</v>
      </c>
      <c r="B30" s="1" t="s">
        <v>53</v>
      </c>
      <c r="C30" s="122"/>
    </row>
    <row r="31" spans="1:3" x14ac:dyDescent="0.25">
      <c r="A31" s="126"/>
      <c r="B31" s="1" t="s">
        <v>42</v>
      </c>
      <c r="C31" s="122"/>
    </row>
    <row r="32" spans="1:3" x14ac:dyDescent="0.25">
      <c r="A32" s="126"/>
      <c r="B32" s="10" t="s">
        <v>43</v>
      </c>
      <c r="C32" s="122"/>
    </row>
    <row r="33" spans="1:3" x14ac:dyDescent="0.25">
      <c r="A33" s="126" t="s">
        <v>29</v>
      </c>
      <c r="B33" s="1" t="s">
        <v>44</v>
      </c>
      <c r="C33" s="122"/>
    </row>
    <row r="34" spans="1:3" x14ac:dyDescent="0.25">
      <c r="A34" s="126"/>
      <c r="B34" s="1" t="s">
        <v>46</v>
      </c>
      <c r="C34" s="122"/>
    </row>
    <row r="35" spans="1:3" x14ac:dyDescent="0.25">
      <c r="A35" s="126"/>
      <c r="B35" s="10" t="s">
        <v>45</v>
      </c>
      <c r="C35" s="122"/>
    </row>
    <row r="36" spans="1:3" x14ac:dyDescent="0.25">
      <c r="A36" s="126" t="s">
        <v>34</v>
      </c>
      <c r="B36" s="1" t="s">
        <v>47</v>
      </c>
      <c r="C36" s="122"/>
    </row>
    <row r="37" spans="1:3" x14ac:dyDescent="0.25">
      <c r="A37" s="126"/>
      <c r="B37" s="10" t="s">
        <v>48</v>
      </c>
      <c r="C37" s="122"/>
    </row>
    <row r="38" spans="1:3" x14ac:dyDescent="0.25">
      <c r="A38" s="126" t="s">
        <v>35</v>
      </c>
      <c r="B38" s="1" t="s">
        <v>37</v>
      </c>
      <c r="C38" s="122"/>
    </row>
    <row r="39" spans="1:3" x14ac:dyDescent="0.25">
      <c r="A39" s="126"/>
      <c r="B39" s="10" t="s">
        <v>49</v>
      </c>
      <c r="C39" s="122"/>
    </row>
    <row r="40" spans="1:3" x14ac:dyDescent="0.25">
      <c r="A40" s="126" t="s">
        <v>36</v>
      </c>
      <c r="B40" s="1" t="s">
        <v>50</v>
      </c>
      <c r="C40" s="122"/>
    </row>
    <row r="41" spans="1:3" x14ac:dyDescent="0.25">
      <c r="A41" s="126"/>
      <c r="B41" s="10" t="s">
        <v>51</v>
      </c>
      <c r="C41" s="122"/>
    </row>
    <row r="42" spans="1:3" x14ac:dyDescent="0.25">
      <c r="A42" s="13"/>
      <c r="B42" s="14"/>
      <c r="C42" s="15"/>
    </row>
    <row r="43" spans="1:3" x14ac:dyDescent="0.25">
      <c r="A43" s="13"/>
      <c r="B43" s="14"/>
      <c r="C43" s="15"/>
    </row>
    <row r="44" spans="1:3" x14ac:dyDescent="0.25">
      <c r="A44" s="125" t="s">
        <v>60</v>
      </c>
      <c r="B44" s="125"/>
      <c r="C44" s="125"/>
    </row>
    <row r="45" spans="1:3" x14ac:dyDescent="0.25">
      <c r="A45" s="1" t="s">
        <v>59</v>
      </c>
    </row>
    <row r="46" spans="1:3" x14ac:dyDescent="0.25">
      <c r="A46" s="1" t="s">
        <v>61</v>
      </c>
    </row>
    <row r="47" spans="1:3" x14ac:dyDescent="0.25">
      <c r="A47" s="1" t="s">
        <v>62</v>
      </c>
    </row>
    <row r="48" spans="1:3" x14ac:dyDescent="0.25">
      <c r="A48" s="1" t="s">
        <v>63</v>
      </c>
    </row>
    <row r="49" spans="1:1" x14ac:dyDescent="0.25">
      <c r="A49" s="1" t="s">
        <v>64</v>
      </c>
    </row>
    <row r="50" spans="1:1" x14ac:dyDescent="0.25">
      <c r="A50" s="1" t="s">
        <v>65</v>
      </c>
    </row>
  </sheetData>
  <mergeCells count="27">
    <mergeCell ref="A11:C11"/>
    <mergeCell ref="A24:C24"/>
    <mergeCell ref="A13:A14"/>
    <mergeCell ref="A15:A17"/>
    <mergeCell ref="A18:A20"/>
    <mergeCell ref="A21:A22"/>
    <mergeCell ref="A28:A29"/>
    <mergeCell ref="A30:A32"/>
    <mergeCell ref="A33:A35"/>
    <mergeCell ref="A36:A37"/>
    <mergeCell ref="A38:A39"/>
    <mergeCell ref="C38:C39"/>
    <mergeCell ref="C40:C41"/>
    <mergeCell ref="A1:C1"/>
    <mergeCell ref="A2:C2"/>
    <mergeCell ref="A44:C44"/>
    <mergeCell ref="A40:A41"/>
    <mergeCell ref="C13:C14"/>
    <mergeCell ref="C15:C17"/>
    <mergeCell ref="C18:C20"/>
    <mergeCell ref="C21:C22"/>
    <mergeCell ref="C26:C27"/>
    <mergeCell ref="C28:C29"/>
    <mergeCell ref="C30:C32"/>
    <mergeCell ref="C33:C35"/>
    <mergeCell ref="C36:C37"/>
    <mergeCell ref="A26:A27"/>
  </mergeCells>
  <printOptions horizontalCentered="1"/>
  <pageMargins left="0.7" right="0.7" top="0.75" bottom="0.75" header="0.3" footer="0.3"/>
  <pageSetup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3C8B5F806EE4C40A26292D70860B974" ma:contentTypeVersion="2" ma:contentTypeDescription="Create a new document." ma:contentTypeScope="" ma:versionID="05113a9f08bfaeaebb3a69493b006c08">
  <xsd:schema xmlns:xsd="http://www.w3.org/2001/XMLSchema" xmlns:xs="http://www.w3.org/2001/XMLSchema" xmlns:p="http://schemas.microsoft.com/office/2006/metadata/properties" xmlns:ns3="7903c09f-4fb8-4f36-89fa-8424052e3ab2" targetNamespace="http://schemas.microsoft.com/office/2006/metadata/properties" ma:root="true" ma:fieldsID="395c1b610fdf08d2c498a9161ee7c024" ns3:_="">
    <xsd:import namespace="7903c09f-4fb8-4f36-89fa-8424052e3ab2"/>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03c09f-4fb8-4f36-89fa-8424052e3a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8A9863-2B2B-46E8-A7A4-EA7FD990E5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03c09f-4fb8-4f36-89fa-8424052e3a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7903c09f-4fb8-4f36-89fa-8424052e3ab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Loan and Forgiveness Worksheet</vt:lpstr>
      <vt:lpstr>Data Needed </vt:lpstr>
      <vt:lpstr>'Loan and Forgiveness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Scott</cp:lastModifiedBy>
  <cp:lastPrinted>2020-04-02T15:45:50Z</cp:lastPrinted>
  <dcterms:created xsi:type="dcterms:W3CDTF">2020-03-27T12:57:36Z</dcterms:created>
  <dcterms:modified xsi:type="dcterms:W3CDTF">2020-04-03T13:38:29Z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0x01010003C8B5F806EE4C40A26292D70860B974</vt:lpwstr>
  </property>
</Properties>
</file>